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N:\Cassidy\Jerry\Seminars\LSAW\PLSS\Handout\"/>
    </mc:Choice>
  </mc:AlternateContent>
  <xr:revisionPtr revIDLastSave="0" documentId="13_ncr:1_{0C7BCB66-DAF3-4253-8DE7-585E7B83709A}" xr6:coauthVersionLast="47" xr6:coauthVersionMax="47" xr10:uidLastSave="{00000000-0000-0000-0000-000000000000}"/>
  <bookViews>
    <workbookView xWindow="31932" yWindow="1944" windowWidth="22344" windowHeight="12660" xr2:uid="{89781474-D9C0-4416-8554-08FCF0C2EC28}"/>
  </bookViews>
  <sheets>
    <sheet name="Offset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4" i="1"/>
  <c r="B9" i="1"/>
  <c r="G7" i="1"/>
  <c r="G6" i="1"/>
  <c r="B10" i="1" l="1"/>
  <c r="B11" i="1" s="1"/>
  <c r="B12" i="1" l="1"/>
  <c r="B13" i="1" s="1"/>
  <c r="B14" i="1" l="1"/>
  <c r="B15" i="1"/>
  <c r="B6" i="1" s="1"/>
  <c r="B7" i="1" s="1"/>
</calcChain>
</file>

<file path=xl/sharedStrings.xml><?xml version="1.0" encoding="utf-8"?>
<sst xmlns="http://schemas.openxmlformats.org/spreadsheetml/2006/main" count="30" uniqueCount="25">
  <si>
    <t>a</t>
  </si>
  <si>
    <t>b</t>
  </si>
  <si>
    <t>m</t>
  </si>
  <si>
    <t>e</t>
  </si>
  <si>
    <t>Lat</t>
  </si>
  <si>
    <t>ft</t>
  </si>
  <si>
    <t>radians</t>
  </si>
  <si>
    <t>links</t>
  </si>
  <si>
    <t>meters</t>
  </si>
  <si>
    <t>feet</t>
  </si>
  <si>
    <t>deg</t>
  </si>
  <si>
    <t>rad</t>
  </si>
  <si>
    <t>ft to m</t>
  </si>
  <si>
    <t>sec</t>
  </si>
  <si>
    <t>Degrees</t>
  </si>
  <si>
    <t>miles</t>
  </si>
  <si>
    <t>Ellipsoid</t>
  </si>
  <si>
    <t>Latitudinal Offset</t>
  </si>
  <si>
    <t>Total length, t</t>
  </si>
  <si>
    <t>Interval, i</t>
  </si>
  <si>
    <t>Offset, o</t>
  </si>
  <si>
    <r>
      <t xml:space="preserve">Latitude, </t>
    </r>
    <r>
      <rPr>
        <sz val="11"/>
        <color theme="1"/>
        <rFont val="GreekC"/>
      </rPr>
      <t>ϕ</t>
    </r>
  </si>
  <si>
    <r>
      <t>R</t>
    </r>
    <r>
      <rPr>
        <vertAlign val="subscript"/>
        <sz val="11"/>
        <color theme="1"/>
        <rFont val="Calibri"/>
        <family val="2"/>
        <scheme val="minor"/>
      </rPr>
      <t>P</t>
    </r>
  </si>
  <si>
    <t>Angle, a</t>
  </si>
  <si>
    <r>
      <t>d</t>
    </r>
    <r>
      <rPr>
        <vertAlign val="subscript"/>
        <sz val="11"/>
        <color theme="1"/>
        <rFont val="Calibri"/>
        <family val="2"/>
        <scheme val="minor"/>
      </rPr>
      <t>i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</si>
</sst>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0000"/>
    <numFmt numFmtId="166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GreekC"/>
    </font>
    <font>
      <vertAlign val="subscript"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164" fontId="0" fillId="0" borderId="0" xfId="0" applyNumberFormat="1"/>
    <xf numFmtId="3" fontId="0" fillId="0" borderId="0" xfId="0" applyNumberFormat="1"/>
    <xf numFmtId="1" fontId="0" fillId="0" borderId="0" xfId="0" applyNumberFormat="1"/>
    <xf numFmtId="165" fontId="0" fillId="0" borderId="0" xfId="0" applyNumberFormat="1"/>
    <xf numFmtId="166" fontId="0" fillId="0" borderId="0" xfId="0" applyNumberFormat="1"/>
    <xf numFmtId="0" fontId="1" fillId="0" borderId="0" xfId="0" applyFont="1"/>
    <xf numFmtId="0" fontId="0" fillId="0" borderId="0" xfId="0" applyAlignment="1">
      <alignment horizontal="right"/>
    </xf>
    <xf numFmtId="0" fontId="2" fillId="0" borderId="0" xfId="0" applyFont="1"/>
    <xf numFmtId="164" fontId="2" fillId="0" borderId="0" xfId="0" applyNumberFormat="1" applyFont="1"/>
    <xf numFmtId="166" fontId="2" fillId="0" borderId="0" xfId="0" applyNumberFormat="1" applyFont="1"/>
    <xf numFmtId="0" fontId="3" fillId="0" borderId="0" xfId="0" applyFont="1"/>
    <xf numFmtId="0" fontId="0" fillId="2" borderId="0" xfId="0" applyFill="1" applyProtection="1">
      <protection locked="0"/>
    </xf>
    <xf numFmtId="164" fontId="0" fillId="2" borderId="0" xfId="0" applyNumberFormat="1" applyFill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113911</xdr:colOff>
      <xdr:row>18</xdr:row>
      <xdr:rowOff>17389</xdr:rowOff>
    </xdr:from>
    <xdr:to>
      <xdr:col>5</xdr:col>
      <xdr:colOff>59470</xdr:colOff>
      <xdr:row>33</xdr:row>
      <xdr:rowOff>2539</xdr:rowOff>
    </xdr:to>
    <xdr:pic>
      <xdr:nvPicPr>
        <xdr:cNvPr id="37" name="Picture 36">
          <a:extLst>
            <a:ext uri="{FF2B5EF4-FFF2-40B4-BE49-F238E27FC236}">
              <a16:creationId xmlns:a16="http://schemas.microsoft.com/office/drawing/2014/main" id="{2C02269C-5CA7-569D-41BE-09B5AE894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911" y="3446389"/>
          <a:ext cx="3716482" cy="27693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564466</xdr:colOff>
      <xdr:row>7</xdr:row>
      <xdr:rowOff>149860</xdr:rowOff>
    </xdr:from>
    <xdr:to>
      <xdr:col>7</xdr:col>
      <xdr:colOff>527343</xdr:colOff>
      <xdr:row>15</xdr:row>
      <xdr:rowOff>122701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D6A18FE-C65A-BD01-4512-CB2A42F50E6A}"/>
            </a:ext>
          </a:extLst>
        </xdr:cNvPr>
        <xdr:cNvSpPr txBox="1"/>
      </xdr:nvSpPr>
      <xdr:spPr>
        <a:xfrm>
          <a:off x="2371774" y="1517552"/>
          <a:ext cx="3470031" cy="147730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Computes offset from a straight</a:t>
          </a:r>
          <a:r>
            <a:rPr lang="en-US" sz="1100" baseline="0"/>
            <a:t> line to a latitude curve.</a:t>
          </a:r>
        </a:p>
        <a:p>
          <a:pPr lvl="1"/>
          <a:r>
            <a:rPr lang="en-US" sz="1100" baseline="0"/>
            <a:t>Latitude: in decimal degrees</a:t>
          </a:r>
        </a:p>
        <a:p>
          <a:pPr lvl="1"/>
          <a:r>
            <a:rPr lang="en-US" sz="1100" baseline="0"/>
            <a:t>Total length, t: distance between endpoints</a:t>
          </a:r>
        </a:p>
        <a:p>
          <a:pPr lvl="1"/>
          <a:r>
            <a:rPr lang="en-US" sz="1100" baseline="0"/>
            <a:t>Interval, i: distance along straight line</a:t>
          </a:r>
        </a:p>
        <a:p>
          <a:pPr lvl="1"/>
          <a:r>
            <a:rPr lang="en-US" sz="1100" baseline="0"/>
            <a:t>Distances are in miles</a:t>
          </a:r>
        </a:p>
        <a:p>
          <a:pPr lvl="1"/>
          <a:r>
            <a:rPr lang="en-US" sz="1100" baseline="0"/>
            <a:t>a: semi-mjor axis, meters</a:t>
          </a:r>
        </a:p>
        <a:p>
          <a:pPr lvl="1"/>
          <a:r>
            <a:rPr lang="en-US" sz="1100" baseline="0"/>
            <a:t>b: semi-nimor axis, meters</a:t>
          </a:r>
          <a:endParaRPr lang="en-US" sz="1100"/>
        </a:p>
      </xdr:txBody>
    </xdr:sp>
    <xdr:clientData/>
  </xdr:twoCellAnchor>
  <xdr:twoCellAnchor>
    <xdr:from>
      <xdr:col>5</xdr:col>
      <xdr:colOff>112931</xdr:colOff>
      <xdr:row>17</xdr:row>
      <xdr:rowOff>180339</xdr:rowOff>
    </xdr:from>
    <xdr:to>
      <xdr:col>11</xdr:col>
      <xdr:colOff>263768</xdr:colOff>
      <xdr:row>32</xdr:row>
      <xdr:rowOff>156309</xdr:rowOff>
    </xdr:to>
    <xdr:grpSp>
      <xdr:nvGrpSpPr>
        <xdr:cNvPr id="14" name="Group 13">
          <a:extLst>
            <a:ext uri="{FF2B5EF4-FFF2-40B4-BE49-F238E27FC236}">
              <a16:creationId xmlns:a16="http://schemas.microsoft.com/office/drawing/2014/main" id="{1AF69EFC-A701-226D-080D-7708042843C0}"/>
            </a:ext>
          </a:extLst>
        </xdr:cNvPr>
        <xdr:cNvGrpSpPr/>
      </xdr:nvGrpSpPr>
      <xdr:grpSpPr>
        <a:xfrm>
          <a:off x="3902520" y="3405232"/>
          <a:ext cx="4205766" cy="2731416"/>
          <a:chOff x="8524239" y="3199032"/>
          <a:chExt cx="4195299" cy="2760200"/>
        </a:xfrm>
      </xdr:grpSpPr>
      <xdr:sp macro="" textlink="">
        <xdr:nvSpPr>
          <xdr:cNvPr id="3" name="TextBox 2">
            <a:extLst>
              <a:ext uri="{FF2B5EF4-FFF2-40B4-BE49-F238E27FC236}">
                <a16:creationId xmlns:a16="http://schemas.microsoft.com/office/drawing/2014/main" id="{33EF24A8-B2CF-4092-8C7F-656D1A66B78E}"/>
              </a:ext>
            </a:extLst>
          </xdr:cNvPr>
          <xdr:cNvSpPr txBox="1"/>
        </xdr:nvSpPr>
        <xdr:spPr>
          <a:xfrm>
            <a:off x="8524239" y="3199032"/>
            <a:ext cx="4195299" cy="276020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100"/>
              <a:t>Example: </a:t>
            </a:r>
          </a:p>
          <a:p>
            <a:pPr lvl="1"/>
            <a:r>
              <a:rPr lang="en-US" sz="1100"/>
              <a:t>All coners between Township</a:t>
            </a:r>
            <a:r>
              <a:rPr lang="en-US" sz="1100" baseline="0"/>
              <a:t> corners are lost</a:t>
            </a:r>
          </a:p>
          <a:p>
            <a:pPr lvl="1"/>
            <a:r>
              <a:rPr lang="en-US" sz="1100"/>
              <a:t>Re-set NE</a:t>
            </a:r>
            <a:r>
              <a:rPr lang="en-US" sz="1100" baseline="0"/>
              <a:t> corner Sec 3 by Single Prop Meas.</a:t>
            </a:r>
          </a:p>
          <a:p>
            <a:pPr lvl="1"/>
            <a:r>
              <a:rPr lang="en-US" sz="1100" baseline="0"/>
              <a:t>What is offset at NE cor 3?</a:t>
            </a:r>
          </a:p>
          <a:p>
            <a:pPr lvl="1"/>
            <a:r>
              <a:rPr lang="en-US" sz="1100"/>
              <a:t>Latitdue</a:t>
            </a:r>
            <a:r>
              <a:rPr lang="en-US" sz="1100" baseline="0"/>
              <a:t> is 39°15 N</a:t>
            </a:r>
          </a:p>
          <a:p>
            <a:pPr lvl="1"/>
            <a:r>
              <a:rPr lang="en-US" sz="1100"/>
              <a:t>t=6</a:t>
            </a:r>
            <a:r>
              <a:rPr lang="en-US" sz="1100" baseline="0"/>
              <a:t> mi</a:t>
            </a:r>
          </a:p>
          <a:p>
            <a:pPr lvl="1"/>
            <a:r>
              <a:rPr lang="en-US" sz="1100" baseline="0"/>
              <a:t>i=2 mi (from NE Cor Sec 6)</a:t>
            </a:r>
          </a:p>
          <a:p>
            <a:pPr lvl="1"/>
            <a:r>
              <a:rPr lang="en-US" sz="1100" b="1" baseline="0"/>
              <a:t>offset = 4.4 ft</a:t>
            </a:r>
            <a:endParaRPr lang="en-US" sz="1100" b="1"/>
          </a:p>
        </xdr:txBody>
      </xdr:sp>
      <xdr:pic>
        <xdr:nvPicPr>
          <xdr:cNvPr id="13" name="Graphic 12">
            <a:extLst>
              <a:ext uri="{FF2B5EF4-FFF2-40B4-BE49-F238E27FC236}">
                <a16:creationId xmlns:a16="http://schemas.microsoft.com/office/drawing/2014/main" id="{5FA1C761-C1E4-1757-1882-2767487830D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8841154" y="4764943"/>
            <a:ext cx="3669323" cy="1040911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C922A-C7D4-41B4-AEF3-5C383D8A9A3D}">
  <sheetPr codeName="Sheet1"/>
  <dimension ref="A1:H15"/>
  <sheetViews>
    <sheetView tabSelected="1" topLeftCell="A7" zoomScale="112" zoomScaleNormal="112" workbookViewId="0">
      <selection activeCell="B6" sqref="B6"/>
    </sheetView>
  </sheetViews>
  <sheetFormatPr defaultRowHeight="14.4" x14ac:dyDescent="0.3"/>
  <cols>
    <col min="1" max="1" width="14.44140625" customWidth="1"/>
    <col min="2" max="2" width="12" bestFit="1" customWidth="1"/>
    <col min="4" max="4" width="11.44140625" bestFit="1" customWidth="1"/>
    <col min="5" max="5" width="8.44140625" customWidth="1"/>
    <col min="6" max="6" width="11.109375" customWidth="1"/>
    <col min="7" max="7" width="11.44140625" bestFit="1" customWidth="1"/>
    <col min="9" max="9" width="12" bestFit="1" customWidth="1"/>
    <col min="10" max="10" width="6.77734375" customWidth="1"/>
  </cols>
  <sheetData>
    <row r="1" spans="1:8" ht="18" x14ac:dyDescent="0.35">
      <c r="A1" s="11" t="s">
        <v>17</v>
      </c>
    </row>
    <row r="3" spans="1:8" ht="16.8" x14ac:dyDescent="0.45">
      <c r="A3" t="s">
        <v>21</v>
      </c>
      <c r="B3" s="12">
        <v>42.506388888899998</v>
      </c>
      <c r="C3" t="s">
        <v>14</v>
      </c>
      <c r="F3" s="7" t="s">
        <v>16</v>
      </c>
    </row>
    <row r="4" spans="1:8" x14ac:dyDescent="0.3">
      <c r="A4" t="s">
        <v>18</v>
      </c>
      <c r="B4" s="12">
        <v>6</v>
      </c>
      <c r="C4" t="s">
        <v>15</v>
      </c>
      <c r="D4" s="2">
        <f>B4*5280</f>
        <v>31680</v>
      </c>
      <c r="E4" t="s">
        <v>9</v>
      </c>
      <c r="F4" s="7" t="s">
        <v>0</v>
      </c>
      <c r="G4" s="13">
        <v>6378206.4000000004</v>
      </c>
      <c r="H4" t="s">
        <v>2</v>
      </c>
    </row>
    <row r="5" spans="1:8" x14ac:dyDescent="0.3">
      <c r="A5" t="s">
        <v>19</v>
      </c>
      <c r="B5" s="12">
        <v>3</v>
      </c>
      <c r="C5" t="s">
        <v>15</v>
      </c>
      <c r="D5" s="2">
        <f>B5*5280</f>
        <v>15840</v>
      </c>
      <c r="E5" t="s">
        <v>9</v>
      </c>
      <c r="F5" s="7" t="s">
        <v>1</v>
      </c>
      <c r="G5" s="13">
        <v>6356583.7999999998</v>
      </c>
      <c r="H5" t="s">
        <v>2</v>
      </c>
    </row>
    <row r="6" spans="1:8" x14ac:dyDescent="0.3">
      <c r="A6" s="8" t="s">
        <v>20</v>
      </c>
      <c r="B6" s="9">
        <f>B11-B15</f>
        <v>5.494501881301403</v>
      </c>
      <c r="C6" s="8" t="s">
        <v>5</v>
      </c>
      <c r="F6" s="7" t="s">
        <v>3</v>
      </c>
      <c r="G6">
        <f>SQRT(1-G5^2/G4^2)</f>
        <v>8.2271854223003898E-2</v>
      </c>
    </row>
    <row r="7" spans="1:8" x14ac:dyDescent="0.3">
      <c r="A7" s="8"/>
      <c r="B7" s="10">
        <f>B6*100/66</f>
        <v>8.3250028504566718</v>
      </c>
      <c r="C7" s="8" t="s">
        <v>7</v>
      </c>
      <c r="F7" s="7" t="s">
        <v>12</v>
      </c>
      <c r="G7">
        <f>39.37/12</f>
        <v>3.2808333333333333</v>
      </c>
    </row>
    <row r="8" spans="1:8" x14ac:dyDescent="0.3">
      <c r="B8" s="5"/>
      <c r="C8" s="6"/>
    </row>
    <row r="9" spans="1:8" x14ac:dyDescent="0.3">
      <c r="A9" t="s">
        <v>4</v>
      </c>
      <c r="B9">
        <f>RADIANS(B3)</f>
        <v>0.74187643924443913</v>
      </c>
      <c r="C9" t="s">
        <v>11</v>
      </c>
    </row>
    <row r="10" spans="1:8" ht="15.6" x14ac:dyDescent="0.35">
      <c r="A10" t="s">
        <v>22</v>
      </c>
      <c r="B10" s="1">
        <f>G4/(TAN(B9)*SQRT(1-G6^2*SIN(RADIANS(B9))))</f>
        <v>6959337.7774185352</v>
      </c>
      <c r="C10" t="s">
        <v>8</v>
      </c>
    </row>
    <row r="11" spans="1:8" x14ac:dyDescent="0.3">
      <c r="B11" s="1">
        <f>B10*39.37/12</f>
        <v>22832427.35808064</v>
      </c>
      <c r="C11" t="s">
        <v>9</v>
      </c>
    </row>
    <row r="12" spans="1:8" x14ac:dyDescent="0.3">
      <c r="A12" t="s">
        <v>23</v>
      </c>
      <c r="B12">
        <f>2*ASIN(D4/(2*B11))</f>
        <v>1.3875004196606383E-3</v>
      </c>
      <c r="C12" t="s">
        <v>6</v>
      </c>
      <c r="D12" s="1"/>
    </row>
    <row r="13" spans="1:8" x14ac:dyDescent="0.3">
      <c r="B13" s="4">
        <f>DEGREES(B12)</f>
        <v>7.9497918119185121E-2</v>
      </c>
      <c r="C13" t="s">
        <v>10</v>
      </c>
    </row>
    <row r="14" spans="1:8" x14ac:dyDescent="0.3">
      <c r="B14" s="3">
        <f>B13*3600</f>
        <v>286.19250522906646</v>
      </c>
      <c r="C14" t="s">
        <v>13</v>
      </c>
    </row>
    <row r="15" spans="1:8" ht="15.6" x14ac:dyDescent="0.35">
      <c r="A15" t="s">
        <v>24</v>
      </c>
      <c r="B15" s="1">
        <f>SQRT(D5^2+B11^2-2*D5*B11*COS(RADIANS(90-B13/2)))</f>
        <v>22832421.863578759</v>
      </c>
      <c r="C15" t="s">
        <v>9</v>
      </c>
    </row>
  </sheetData>
  <sheetProtection sheet="1" objects="1" scenarios="1"/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Offset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Jerry Mahun</dc:creator>
  <cp:lastModifiedBy>Jerry Mahun</cp:lastModifiedBy>
  <dcterms:created xsi:type="dcterms:W3CDTF">2024-04-13T00:25:42Z</dcterms:created>
  <dcterms:modified xsi:type="dcterms:W3CDTF">2026-01-15T00:06:05Z</dcterms:modified>
</cp:coreProperties>
</file>